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EED demande  request" sheetId="1" r:id="rId4"/>
    <sheet state="visible" name="Superviseur CEED" sheetId="2" r:id="rId5"/>
    <sheet state="visible" name="Admin CEED" sheetId="3" r:id="rId6"/>
  </sheets>
  <definedNames/>
  <calcPr/>
</workbook>
</file>

<file path=xl/sharedStrings.xml><?xml version="1.0" encoding="utf-8"?>
<sst xmlns="http://schemas.openxmlformats.org/spreadsheetml/2006/main" count="123" uniqueCount="121">
  <si>
    <t>Timestamp</t>
  </si>
  <si>
    <t>Score</t>
  </si>
  <si>
    <t>Langue/Language</t>
  </si>
  <si>
    <t>First name</t>
  </si>
  <si>
    <t>Last name</t>
  </si>
  <si>
    <t>Employee / Student #</t>
  </si>
  <si>
    <t>Phone number / Extension</t>
  </si>
  <si>
    <t>uOttawa e-mail</t>
  </si>
  <si>
    <t>Alternate e-mail</t>
  </si>
  <si>
    <t>Emergency contact</t>
  </si>
  <si>
    <t>Emergency contact phone number</t>
  </si>
  <si>
    <t>Supervisor</t>
  </si>
  <si>
    <t>Email of the supervisor</t>
  </si>
  <si>
    <t>Other (specify)</t>
  </si>
  <si>
    <t>Status</t>
  </si>
  <si>
    <t>Student</t>
  </si>
  <si>
    <t>Program of study</t>
  </si>
  <si>
    <t xml:space="preserve">Professor </t>
  </si>
  <si>
    <t>Staff</t>
  </si>
  <si>
    <t>WHMIS training (for office or laboratory workers)</t>
  </si>
  <si>
    <t>WORKER Health and Safety Awareness training</t>
  </si>
  <si>
    <t>Violence Prevention Training</t>
  </si>
  <si>
    <t>Respect in the workplace training</t>
  </si>
  <si>
    <t>Accessibility Standards for Customer Service training</t>
  </si>
  <si>
    <t>Working Together: The Code and the AODA</t>
  </si>
  <si>
    <t>Certificates to attach</t>
  </si>
  <si>
    <t>Supervisor Health and Safety Awareness</t>
  </si>
  <si>
    <t>Certificate to attach</t>
  </si>
  <si>
    <t>Lab Safety Training (for CHG and CVG/Environmental Engineering)</t>
  </si>
  <si>
    <t>Dry Lab Risk Management training (for CVG, MCG and EECS)</t>
  </si>
  <si>
    <t>Room #1</t>
  </si>
  <si>
    <t>Lock #1</t>
  </si>
  <si>
    <t xml:space="preserve">Do you want to request another key </t>
  </si>
  <si>
    <t>Room #2</t>
  </si>
  <si>
    <t xml:space="preserve">Lock #2 </t>
  </si>
  <si>
    <t>Room #3</t>
  </si>
  <si>
    <t>Lock #3</t>
  </si>
  <si>
    <t>Room #4</t>
  </si>
  <si>
    <t>Lock #4</t>
  </si>
  <si>
    <t>Room #5</t>
  </si>
  <si>
    <t>Lock #5</t>
  </si>
  <si>
    <t>Room #6</t>
  </si>
  <si>
    <t>Lock #6</t>
  </si>
  <si>
    <t>For access card requests only: Do you already have an access card?</t>
  </si>
  <si>
    <t>If yes, specify to which building and room number:</t>
  </si>
  <si>
    <t>Do you wish to replace an existing access card?</t>
  </si>
  <si>
    <t xml:space="preserve">Reason </t>
  </si>
  <si>
    <t>The University of Ottawa’s Emergency number is the following:</t>
  </si>
  <si>
    <t>The nearest fire extinguisher is mounted in the following location:</t>
  </si>
  <si>
    <t>The building fire alarm system can be activated at the nearest fire alarm pull station located</t>
  </si>
  <si>
    <t xml:space="preserve"> An evacuation plan showing these escape routes from the building is in the following location:</t>
  </si>
  <si>
    <t>The nearest first aid kit is in the following location:</t>
  </si>
  <si>
    <t>The nearest designated first-aider is in the following location:</t>
  </si>
  <si>
    <t>A list of all designated first aiders is in the following location:</t>
  </si>
  <si>
    <t>The Health, Safety and Risk Manager for the Faculty of Engineering is:</t>
  </si>
  <si>
    <t xml:space="preserve"> My representative on the Office Functional Occupational Health and Safety Committee or the Laboratory Functional Occupational Health and Safety Committee is:</t>
  </si>
  <si>
    <t>The nearest emergency eyewash station is in the following location:</t>
  </si>
  <si>
    <t>The nearest safety shower is in the following location</t>
  </si>
  <si>
    <t>The nearest spill kit is in the following location:</t>
  </si>
  <si>
    <t>Personal Protective Equipment (i.e. respirator, face shield, cold gloves, blast shield, etc.) can be found in the following location:</t>
  </si>
  <si>
    <t>The following hazards, for which training is required, are present in the laboratory (i.e. laser, x-ray diffraction, high voltage, high pressure, flame photometer, NMR, high vacuum pump, etc.):</t>
  </si>
  <si>
    <t>Last name/Name/Date</t>
  </si>
  <si>
    <t>Prénom</t>
  </si>
  <si>
    <t>Nom</t>
  </si>
  <si>
    <t>Numéro d'étudiant/ d'employé</t>
  </si>
  <si>
    <t>Numéro de téléphone/ de poste</t>
  </si>
  <si>
    <t>Courriel uOttawa</t>
  </si>
  <si>
    <t>Courriel alternatif</t>
  </si>
  <si>
    <t>Contact d'urgence</t>
  </si>
  <si>
    <t>Téléphone du contact d'urgence</t>
  </si>
  <si>
    <t>Nom du superviseur</t>
  </si>
  <si>
    <t>Courriel du superviseur</t>
  </si>
  <si>
    <t>Autre (spécifier)</t>
  </si>
  <si>
    <t>Statut</t>
  </si>
  <si>
    <t>Professeur</t>
  </si>
  <si>
    <t>Personnel</t>
  </si>
  <si>
    <t>Étudiant</t>
  </si>
  <si>
    <t xml:space="preserve">Programme d'études </t>
  </si>
  <si>
    <t>SIMDUT (personnel de bureau ou en laboratoire)</t>
  </si>
  <si>
    <t>Sensibilisation des travailleurs à la santé et à la sécurité</t>
  </si>
  <si>
    <t>Prévention de la violence</t>
  </si>
  <si>
    <t>Respect en milieu de travail</t>
  </si>
  <si>
    <t>Normes d'accessibilité pour les services à la clientèle</t>
  </si>
  <si>
    <t xml:space="preserve">Travaillons ensemble: Le Code des droits de la personne de l'Ontario et la LAPHO : </t>
  </si>
  <si>
    <t>Certificats à joindre</t>
  </si>
  <si>
    <t xml:space="preserve">Sensibilisation des superviseurs à la santé et à la sécurité </t>
  </si>
  <si>
    <t>Certificat à joindre</t>
  </si>
  <si>
    <t xml:space="preserve">Sécurité en laboratoire (pour CHG et CVG/Génie de l’environnement) </t>
  </si>
  <si>
    <t>Gestion des risques en laboratoire de génie (pour CVG, MCG et SIGE, offert en anglais seulement)</t>
  </si>
  <si>
    <t>Pièce #1</t>
  </si>
  <si>
    <t>Verrou #1</t>
  </si>
  <si>
    <t>Voulez-vous effectuer une demande pour d'autres clé?</t>
  </si>
  <si>
    <t>Pièce #2</t>
  </si>
  <si>
    <t>Verrou #2</t>
  </si>
  <si>
    <t>Pièce #3</t>
  </si>
  <si>
    <t>Verrou #3</t>
  </si>
  <si>
    <t>Pièce #4</t>
  </si>
  <si>
    <t>Verrou #4</t>
  </si>
  <si>
    <t>Pièce #5</t>
  </si>
  <si>
    <t>Verrou #5</t>
  </si>
  <si>
    <t>Pièce #6</t>
  </si>
  <si>
    <t>Verrou #6</t>
  </si>
  <si>
    <t>Possédez-vous déjà une carte d’accès?</t>
  </si>
  <si>
    <t xml:space="preserve">Si oui, spécifier l’édifice et les pièces auxquelles vous avez accès </t>
  </si>
  <si>
    <t xml:space="preserve">Désirez-vous remplacer une ancienne carte d’accès? </t>
  </si>
  <si>
    <t>Si oui, spécifier la raison</t>
  </si>
  <si>
    <t xml:space="preserve">Le numéro de téléphone d’urgence de l’Université d’Ottawa est </t>
  </si>
  <si>
    <t>L’extincteur d’incendie le plus près se situe à l’endroit suivant :</t>
  </si>
  <si>
    <t>Le système d’alarme incendie du bâtiment peut être activé à l’aide du déclencheur manuel d'alarme incendie le plus près, situé àl’endroit suivant :</t>
  </si>
  <si>
    <t>Tout individu doit être conscient des chemins d’évacuation principaux et secondaires à partir de son lieu de travail. Un plan d’évacuation indiquant ces chemins à partir de l’édifice se trouve à l’endroit suivant :</t>
  </si>
  <si>
    <t>La trousse de premiers soins la plus proche se trouve à l’endroit suivant :</t>
  </si>
  <si>
    <t>Le secouriste désigné ou la secouriste désignée le/la plus proche de votre lieu de travail se trouve à l’endroit suivant:</t>
  </si>
  <si>
    <t>La liste de tous les secouristes de l’édifice est affichée à l’endroit suivant :</t>
  </si>
  <si>
    <t xml:space="preserve">Des renseignements concernant les membres du personnel de Santé et sécurité de la faculté sont disponibles en ligne. Le gestionnaire des risques, santé et sécurité de la faculté de génie est : </t>
  </si>
  <si>
    <t>La page web du Bureau de la gestion du risque concernant les comités de santé et de sécurité affiche les noms de tous les membresqui y siègent. Votre représentant au sein du Comité sectoriel de santé et sécurité au travail est :</t>
  </si>
  <si>
    <t>La douche oculaire d’urgence du laboratoire est située à l’endroit suivant :</t>
  </si>
  <si>
    <t>La douche d’urgence la plus proche est située à l’endroit suivant :</t>
  </si>
  <si>
    <t>La trousse à déversement la plus proche se trouve à l’endroit suivant :</t>
  </si>
  <si>
    <t>L’équipement de protection personnel (masque filtrant, écran facial, gants, écran protecteur, etc.) est situé à l’endroit suivant :</t>
  </si>
  <si>
    <t>Le laboratoire contient-il des dangers pour lesquels une formation spécifique est nécessaire? Si oui, spécifiez lesquels. (c.-à-d. laser,rayons x à diffraction, haute tension, haute pression, photomètre à flamme, RMN, pompe à vide, électricité, outils spécialisés, etc.) :</t>
  </si>
  <si>
    <t>Nom/Prénom/Date</t>
  </si>
</sst>
</file>

<file path=xl/styles.xml><?xml version="1.0" encoding="utf-8"?>
<styleSheet xmlns="http://schemas.openxmlformats.org/spreadsheetml/2006/main" xmlns:x14ac="http://schemas.microsoft.com/office/spreadsheetml/2009/9/ac" xmlns:mc="http://schemas.openxmlformats.org/markup-compatibility/2006">
  <fonts count="3">
    <font>
      <sz val="10.0"/>
      <color rgb="FF000000"/>
      <name val="Arial"/>
    </font>
    <font>
      <color theme="1"/>
      <name val="Arial"/>
    </font>
    <font/>
  </fonts>
  <fills count="2">
    <fill>
      <patternFill patternType="none"/>
    </fill>
    <fill>
      <patternFill patternType="lightGray"/>
    </fill>
  </fills>
  <borders count="1">
    <border/>
  </borders>
  <cellStyleXfs count="1">
    <xf borderId="0" fillId="0" fontId="0" numFmtId="0" applyAlignment="1" applyFont="1"/>
  </cellStyleXfs>
  <cellXfs count="4">
    <xf borderId="0" fillId="0" fontId="0" numFmtId="0" xfId="0" applyAlignment="1" applyFont="1">
      <alignment readingOrder="0" shrinkToFit="0" vertical="bottom" wrapText="0"/>
    </xf>
    <xf borderId="0" fillId="0" fontId="1" numFmtId="0" xfId="0" applyFont="1"/>
    <xf borderId="0" fillId="0" fontId="2" numFmtId="0" xfId="0" applyAlignment="1" applyFont="1">
      <alignment readingOrder="0"/>
    </xf>
    <xf borderId="0" fillId="0" fontId="1"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29" width="21.57"/>
  </cols>
  <sheetData>
    <row r="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25</v>
      </c>
      <c r="AF1" s="1" t="s">
        <v>30</v>
      </c>
      <c r="AG1" s="1" t="s">
        <v>31</v>
      </c>
      <c r="AH1" s="1" t="s">
        <v>32</v>
      </c>
      <c r="AI1" s="1" t="s">
        <v>33</v>
      </c>
      <c r="AJ1" s="1" t="s">
        <v>34</v>
      </c>
      <c r="AK1" s="1" t="s">
        <v>35</v>
      </c>
      <c r="AL1" s="1" t="s">
        <v>36</v>
      </c>
      <c r="AM1" s="1" t="s">
        <v>37</v>
      </c>
      <c r="AN1" s="1" t="s">
        <v>38</v>
      </c>
      <c r="AO1" s="1" t="s">
        <v>39</v>
      </c>
      <c r="AP1" s="1" t="s">
        <v>40</v>
      </c>
      <c r="AQ1" s="2" t="s">
        <v>41</v>
      </c>
      <c r="AR1" s="1" t="s">
        <v>42</v>
      </c>
      <c r="AS1" s="1" t="s">
        <v>43</v>
      </c>
      <c r="AT1" s="1" t="s">
        <v>44</v>
      </c>
      <c r="AU1" s="1" t="s">
        <v>45</v>
      </c>
      <c r="AV1" s="1" t="s">
        <v>46</v>
      </c>
      <c r="AW1" s="1" t="s">
        <v>47</v>
      </c>
      <c r="AX1" s="1" t="s">
        <v>48</v>
      </c>
      <c r="AY1" s="1" t="s">
        <v>49</v>
      </c>
      <c r="AZ1" s="1" t="s">
        <v>50</v>
      </c>
      <c r="BA1" s="1" t="s">
        <v>51</v>
      </c>
      <c r="BB1" s="1" t="s">
        <v>52</v>
      </c>
      <c r="BC1" s="1" t="s">
        <v>53</v>
      </c>
      <c r="BD1" s="1" t="s">
        <v>54</v>
      </c>
      <c r="BE1" s="1" t="s">
        <v>55</v>
      </c>
      <c r="BF1" s="1" t="s">
        <v>56</v>
      </c>
      <c r="BG1" s="1" t="s">
        <v>57</v>
      </c>
      <c r="BH1" s="1" t="s">
        <v>58</v>
      </c>
      <c r="BI1" s="1" t="s">
        <v>59</v>
      </c>
      <c r="BJ1" s="1" t="s">
        <v>60</v>
      </c>
      <c r="BK1" s="1" t="s">
        <v>61</v>
      </c>
      <c r="BL1" s="1" t="s">
        <v>62</v>
      </c>
      <c r="BM1" s="1" t="s">
        <v>63</v>
      </c>
      <c r="BN1" s="1" t="s">
        <v>64</v>
      </c>
      <c r="BO1" s="1" t="s">
        <v>65</v>
      </c>
      <c r="BP1" s="1" t="s">
        <v>66</v>
      </c>
      <c r="BQ1" s="1" t="s">
        <v>67</v>
      </c>
      <c r="BR1" s="1" t="s">
        <v>68</v>
      </c>
      <c r="BS1" s="1" t="s">
        <v>69</v>
      </c>
      <c r="BT1" s="1" t="s">
        <v>70</v>
      </c>
      <c r="BU1" s="1" t="s">
        <v>71</v>
      </c>
      <c r="BV1" s="1" t="s">
        <v>72</v>
      </c>
      <c r="BW1" s="1" t="s">
        <v>73</v>
      </c>
      <c r="BX1" s="1" t="s">
        <v>74</v>
      </c>
      <c r="BY1" s="1" t="s">
        <v>75</v>
      </c>
      <c r="BZ1" s="1" t="s">
        <v>76</v>
      </c>
      <c r="CA1" s="1" t="s">
        <v>77</v>
      </c>
      <c r="CB1" s="1" t="s">
        <v>78</v>
      </c>
      <c r="CC1" s="1" t="s">
        <v>79</v>
      </c>
      <c r="CD1" s="1" t="s">
        <v>80</v>
      </c>
      <c r="CE1" s="1" t="s">
        <v>81</v>
      </c>
      <c r="CF1" s="1" t="s">
        <v>82</v>
      </c>
      <c r="CG1" s="1" t="s">
        <v>83</v>
      </c>
      <c r="CH1" s="1" t="s">
        <v>84</v>
      </c>
      <c r="CI1" s="1" t="s">
        <v>85</v>
      </c>
      <c r="CJ1" s="1" t="s">
        <v>86</v>
      </c>
      <c r="CK1" s="1" t="s">
        <v>87</v>
      </c>
      <c r="CL1" s="1" t="s">
        <v>88</v>
      </c>
      <c r="CM1" s="1" t="s">
        <v>84</v>
      </c>
      <c r="CN1" s="1" t="s">
        <v>89</v>
      </c>
      <c r="CO1" s="1" t="s">
        <v>90</v>
      </c>
      <c r="CP1" s="1" t="s">
        <v>91</v>
      </c>
      <c r="CQ1" s="1" t="s">
        <v>92</v>
      </c>
      <c r="CR1" s="1" t="s">
        <v>93</v>
      </c>
      <c r="CS1" s="1" t="s">
        <v>94</v>
      </c>
      <c r="CT1" s="1" t="s">
        <v>95</v>
      </c>
      <c r="CU1" s="1" t="s">
        <v>96</v>
      </c>
      <c r="CV1" s="1" t="s">
        <v>97</v>
      </c>
      <c r="CW1" s="1" t="s">
        <v>98</v>
      </c>
      <c r="CX1" s="1" t="s">
        <v>99</v>
      </c>
      <c r="CY1" s="1" t="s">
        <v>100</v>
      </c>
      <c r="CZ1" s="1" t="s">
        <v>101</v>
      </c>
      <c r="DA1" s="1" t="s">
        <v>102</v>
      </c>
      <c r="DB1" s="1" t="s">
        <v>103</v>
      </c>
      <c r="DC1" s="1" t="s">
        <v>104</v>
      </c>
      <c r="DD1" s="1" t="s">
        <v>105</v>
      </c>
      <c r="DE1" s="1" t="s">
        <v>106</v>
      </c>
      <c r="DF1" s="1" t="s">
        <v>107</v>
      </c>
      <c r="DG1" s="1" t="s">
        <v>108</v>
      </c>
      <c r="DH1" s="1" t="s">
        <v>109</v>
      </c>
      <c r="DI1" s="1" t="s">
        <v>110</v>
      </c>
      <c r="DJ1" s="1" t="s">
        <v>111</v>
      </c>
      <c r="DK1" s="1" t="s">
        <v>112</v>
      </c>
      <c r="DL1" s="1" t="s">
        <v>113</v>
      </c>
      <c r="DM1" s="1" t="s">
        <v>114</v>
      </c>
      <c r="DN1" s="1" t="s">
        <v>115</v>
      </c>
      <c r="DO1" s="1" t="s">
        <v>116</v>
      </c>
      <c r="DP1" s="1" t="s">
        <v>117</v>
      </c>
      <c r="DQ1" s="1" t="s">
        <v>118</v>
      </c>
      <c r="DR1" s="1" t="s">
        <v>119</v>
      </c>
      <c r="DS1" s="1" t="s">
        <v>120</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t="str">
        <f>IFERROR(__xludf.DUMMYFUNCTION("IMPORTRANGE(""https://docs.google.com/spreadsheets/d/19op7tdqdAY_0d4P_JIS54qE2hYyMEiZiXuX2Ym64vXw/edit#gid=1452821412"",""Form Responses 1!A1:AK2000"")"),"Timestamp")</f>
        <v>Timestamp</v>
      </c>
      <c r="B1" s="1" t="str">
        <f>IFERROR(__xludf.DUMMYFUNCTION("""COMPUTED_VALUE"""),"Email Address")</f>
        <v>Email Address</v>
      </c>
      <c r="C1" s="1" t="str">
        <f>IFERROR(__xludf.DUMMYFUNCTION("""COMPUTED_VALUE"""),"Langue/Language")</f>
        <v>Langue/Language</v>
      </c>
      <c r="D1" s="1" t="str">
        <f>IFERROR(__xludf.DUMMYFUNCTION("""COMPUTED_VALUE"""),"Name of student that has made the request")</f>
        <v>Name of student that has made the request</v>
      </c>
      <c r="E1" s="1" t="str">
        <f>IFERROR(__xludf.DUMMYFUNCTION("""COMPUTED_VALUE"""),"Email of student")</f>
        <v>Email of student</v>
      </c>
      <c r="F1" s="1" t="str">
        <f>IFERROR(__xludf.DUMMYFUNCTION("""COMPUTED_VALUE"""),"Do you approve this request?")</f>
        <v>Do you approve this request?</v>
      </c>
      <c r="G1" s="1" t="str">
        <f>IFERROR(__xludf.DUMMYFUNCTION("""COMPUTED_VALUE"""),"Room #1")</f>
        <v>Room #1</v>
      </c>
      <c r="H1" s="1" t="str">
        <f>IFERROR(__xludf.DUMMYFUNCTION("""COMPUTED_VALUE"""),"Return date of key #1")</f>
        <v>Return date of key #1</v>
      </c>
      <c r="I1" s="1" t="str">
        <f>IFERROR(__xludf.DUMMYFUNCTION("""COMPUTED_VALUE"""),"Room #2")</f>
        <v>Room #2</v>
      </c>
      <c r="J1" s="1" t="str">
        <f>IFERROR(__xludf.DUMMYFUNCTION("""COMPUTED_VALUE"""),"Return date of key #2")</f>
        <v>Return date of key #2</v>
      </c>
      <c r="K1" s="1" t="str">
        <f>IFERROR(__xludf.DUMMYFUNCTION("""COMPUTED_VALUE"""),"Room #3")</f>
        <v>Room #3</v>
      </c>
      <c r="L1" s="1" t="str">
        <f>IFERROR(__xludf.DUMMYFUNCTION("""COMPUTED_VALUE"""),"Return date of key #3")</f>
        <v>Return date of key #3</v>
      </c>
      <c r="M1" s="1" t="str">
        <f>IFERROR(__xludf.DUMMYFUNCTION("""COMPUTED_VALUE"""),"Room #4")</f>
        <v>Room #4</v>
      </c>
      <c r="N1" s="1" t="str">
        <f>IFERROR(__xludf.DUMMYFUNCTION("""COMPUTED_VALUE"""),"Return date of key #4")</f>
        <v>Return date of key #4</v>
      </c>
      <c r="O1" s="1" t="str">
        <f>IFERROR(__xludf.DUMMYFUNCTION("""COMPUTED_VALUE"""),"Room #5")</f>
        <v>Room #5</v>
      </c>
      <c r="P1" s="1" t="str">
        <f>IFERROR(__xludf.DUMMYFUNCTION("""COMPUTED_VALUE"""),"Return date of key #5")</f>
        <v>Return date of key #5</v>
      </c>
      <c r="Q1" s="1" t="str">
        <f>IFERROR(__xludf.DUMMYFUNCTION("""COMPUTED_VALUE"""),"Room #6")</f>
        <v>Room #6</v>
      </c>
      <c r="R1" s="1" t="str">
        <f>IFERROR(__xludf.DUMMYFUNCTION("""COMPUTED_VALUE"""),"Return date of key #6")</f>
        <v>Return date of key #6</v>
      </c>
      <c r="S1" s="1" t="str">
        <f>IFERROR(__xludf.DUMMYFUNCTION("""COMPUTED_VALUE"""),"Add comments or instructions (optional)")</f>
        <v>Add comments or instructions (optional)</v>
      </c>
      <c r="T1" s="1" t="str">
        <f>IFERROR(__xludf.DUMMYFUNCTION("""COMPUTED_VALUE"""),"Nom de l'étudiant(e) qui fait la demande")</f>
        <v>Nom de l'étudiant(e) qui fait la demande</v>
      </c>
      <c r="U1" s="1" t="str">
        <f>IFERROR(__xludf.DUMMYFUNCTION("""COMPUTED_VALUE"""),"Courriel de l'étudiant(e)")</f>
        <v>Courriel de l'étudiant(e)</v>
      </c>
      <c r="V1" s="1" t="str">
        <f>IFERROR(__xludf.DUMMYFUNCTION("""COMPUTED_VALUE"""),"Autorisez-vous la demande?")</f>
        <v>Autorisez-vous la demande?</v>
      </c>
      <c r="W1" s="1" t="str">
        <f>IFERROR(__xludf.DUMMYFUNCTION("""COMPUTED_VALUE"""),"Pièce #1")</f>
        <v>Pièce #1</v>
      </c>
      <c r="X1" s="1" t="str">
        <f>IFERROR(__xludf.DUMMYFUNCTION("""COMPUTED_VALUE"""),"Date de remise de la clé #1")</f>
        <v>Date de remise de la clé #1</v>
      </c>
      <c r="Y1" s="1" t="str">
        <f>IFERROR(__xludf.DUMMYFUNCTION("""COMPUTED_VALUE"""),"Pièce #2")</f>
        <v>Pièce #2</v>
      </c>
      <c r="Z1" s="1" t="str">
        <f>IFERROR(__xludf.DUMMYFUNCTION("""COMPUTED_VALUE"""),"Date de remise de la clé #2")</f>
        <v>Date de remise de la clé #2</v>
      </c>
      <c r="AA1" s="1" t="str">
        <f>IFERROR(__xludf.DUMMYFUNCTION("""COMPUTED_VALUE"""),"Pièce #3")</f>
        <v>Pièce #3</v>
      </c>
      <c r="AB1" s="1" t="str">
        <f>IFERROR(__xludf.DUMMYFUNCTION("""COMPUTED_VALUE"""),"Date de remise de la clé #3")</f>
        <v>Date de remise de la clé #3</v>
      </c>
      <c r="AC1" s="1" t="str">
        <f>IFERROR(__xludf.DUMMYFUNCTION("""COMPUTED_VALUE"""),"Pièce #4")</f>
        <v>Pièce #4</v>
      </c>
      <c r="AD1" s="1" t="str">
        <f>IFERROR(__xludf.DUMMYFUNCTION("""COMPUTED_VALUE"""),"Date de remise de la clé #4")</f>
        <v>Date de remise de la clé #4</v>
      </c>
      <c r="AE1" s="1" t="str">
        <f>IFERROR(__xludf.DUMMYFUNCTION("""COMPUTED_VALUE"""),"Pièce #5")</f>
        <v>Pièce #5</v>
      </c>
      <c r="AF1" s="1" t="str">
        <f>IFERROR(__xludf.DUMMYFUNCTION("""COMPUTED_VALUE"""),"Date de remise de la clé #5")</f>
        <v>Date de remise de la clé #5</v>
      </c>
      <c r="AG1" s="1" t="str">
        <f>IFERROR(__xludf.DUMMYFUNCTION("""COMPUTED_VALUE"""),"Pièce #6")</f>
        <v>Pièce #6</v>
      </c>
      <c r="AH1" s="1" t="str">
        <f>IFERROR(__xludf.DUMMYFUNCTION("""COMPUTED_VALUE"""),"Date de remise de la clé #6")</f>
        <v>Date de remise de la clé #6</v>
      </c>
      <c r="AI1" s="1" t="str">
        <f>IFERROR(__xludf.DUMMYFUNCTION("""COMPUTED_VALUE"""),"Laissez des commentaires ou instructions (optionnel)")</f>
        <v>Laissez des commentaires ou instructions (optionnel)</v>
      </c>
      <c r="AJ1" s="1"/>
      <c r="AK1" s="1"/>
    </row>
    <row r="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row>
    <row r="3">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row>
    <row r="4">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row>
    <row r="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row>
    <row r="6">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row>
    <row r="7">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row>
    <row r="8">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row>
    <row r="9">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row>
    <row r="1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row>
    <row r="12">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row>
    <row r="13">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row>
    <row r="14">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row>
    <row r="1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row>
    <row r="16">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row>
    <row r="17">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row>
    <row r="18">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row>
    <row r="19">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row>
    <row r="20">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row>
    <row r="2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row>
    <row r="22">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row>
    <row r="23">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3" t="str">
        <f>IFERROR(__xludf.DUMMYFUNCTION("IMPORTRANGE(""https://docs.google.com/spreadsheets/d/1XMBT9Y-9tmzyPT0iHgBhc74PEVXifU3vvQgSq83LVcY/edit#gid=919490865"",""Form Responses 1!A1:AW2000"")
"),"Timestamp")</f>
        <v>Timestamp</v>
      </c>
      <c r="B1" s="1" t="str">
        <f>IFERROR(__xludf.DUMMYFUNCTION("""COMPUTED_VALUE"""),"Email Address")</f>
        <v>Email Address</v>
      </c>
      <c r="C1" s="1" t="str">
        <f>IFERROR(__xludf.DUMMYFUNCTION("""COMPUTED_VALUE"""),"Langue/Language")</f>
        <v>Langue/Language</v>
      </c>
      <c r="D1" s="1" t="str">
        <f>IFERROR(__xludf.DUMMYFUNCTION("""COMPUTED_VALUE"""),"Name of the key holder")</f>
        <v>Name of the key holder</v>
      </c>
      <c r="E1" s="1" t="str">
        <f>IFERROR(__xludf.DUMMYFUNCTION("""COMPUTED_VALUE"""),"Email of the key holder?")</f>
        <v>Email of the key holder?</v>
      </c>
      <c r="F1" s="1" t="str">
        <f>IFERROR(__xludf.DUMMYFUNCTION("""COMPUTED_VALUE"""),"Do you approve this request?")</f>
        <v>Do you approve this request?</v>
      </c>
      <c r="G1" s="1" t="str">
        <f>IFERROR(__xludf.DUMMYFUNCTION("""COMPUTED_VALUE"""),"Deposit ($)")</f>
        <v>Deposit ($)</v>
      </c>
      <c r="H1" s="1" t="str">
        <f>IFERROR(__xludf.DUMMYFUNCTION("""COMPUTED_VALUE"""),"Lock type #1")</f>
        <v>Lock type #1</v>
      </c>
      <c r="I1" s="1" t="str">
        <f>IFERROR(__xludf.DUMMYFUNCTION("""COMPUTED_VALUE"""),"Key code #1")</f>
        <v>Key code #1</v>
      </c>
      <c r="J1" s="1" t="str">
        <f>IFERROR(__xludf.DUMMYFUNCTION("""COMPUTED_VALUE"""),"Room #1")</f>
        <v>Room #1</v>
      </c>
      <c r="K1" s="1" t="str">
        <f>IFERROR(__xludf.DUMMYFUNCTION("""COMPUTED_VALUE"""),"Lock type #2")</f>
        <v>Lock type #2</v>
      </c>
      <c r="L1" s="1" t="str">
        <f>IFERROR(__xludf.DUMMYFUNCTION("""COMPUTED_VALUE"""),"Key code #2")</f>
        <v>Key code #2</v>
      </c>
      <c r="M1" s="1" t="str">
        <f>IFERROR(__xludf.DUMMYFUNCTION("""COMPUTED_VALUE"""),"Room #2")</f>
        <v>Room #2</v>
      </c>
      <c r="N1" s="1" t="str">
        <f>IFERROR(__xludf.DUMMYFUNCTION("""COMPUTED_VALUE"""),"Lock type #3")</f>
        <v>Lock type #3</v>
      </c>
      <c r="O1" s="1" t="str">
        <f>IFERROR(__xludf.DUMMYFUNCTION("""COMPUTED_VALUE"""),"Key code #3")</f>
        <v>Key code #3</v>
      </c>
      <c r="P1" s="1" t="str">
        <f>IFERROR(__xludf.DUMMYFUNCTION("""COMPUTED_VALUE"""),"Room #3")</f>
        <v>Room #3</v>
      </c>
      <c r="Q1" s="1" t="str">
        <f>IFERROR(__xludf.DUMMYFUNCTION("""COMPUTED_VALUE"""),"Lock type #4")</f>
        <v>Lock type #4</v>
      </c>
      <c r="R1" s="1" t="str">
        <f>IFERROR(__xludf.DUMMYFUNCTION("""COMPUTED_VALUE"""),"Key code #4")</f>
        <v>Key code #4</v>
      </c>
      <c r="S1" s="1" t="str">
        <f>IFERROR(__xludf.DUMMYFUNCTION("""COMPUTED_VALUE"""),"Room #4")</f>
        <v>Room #4</v>
      </c>
      <c r="T1" s="1" t="str">
        <f>IFERROR(__xludf.DUMMYFUNCTION("""COMPUTED_VALUE"""),"Lock type #5")</f>
        <v>Lock type #5</v>
      </c>
      <c r="U1" s="1" t="str">
        <f>IFERROR(__xludf.DUMMYFUNCTION("""COMPUTED_VALUE"""),"Key code #5")</f>
        <v>Key code #5</v>
      </c>
      <c r="V1" s="1" t="str">
        <f>IFERROR(__xludf.DUMMYFUNCTION("""COMPUTED_VALUE"""),"Room #5")</f>
        <v>Room #5</v>
      </c>
      <c r="W1" s="1" t="str">
        <f>IFERROR(__xludf.DUMMYFUNCTION("""COMPUTED_VALUE"""),"Lock type #6")</f>
        <v>Lock type #6</v>
      </c>
      <c r="X1" s="1" t="str">
        <f>IFERROR(__xludf.DUMMYFUNCTION("""COMPUTED_VALUE"""),"Key code #6")</f>
        <v>Key code #6</v>
      </c>
      <c r="Y1" s="1" t="str">
        <f>IFERROR(__xludf.DUMMYFUNCTION("""COMPUTED_VALUE"""),"Room #6")</f>
        <v>Room #6</v>
      </c>
      <c r="Z1" s="1" t="str">
        <f>IFERROR(__xludf.DUMMYFUNCTION("""COMPUTED_VALUE"""),"Comments")</f>
        <v>Comments</v>
      </c>
      <c r="AA1" s="1" t="str">
        <f>IFERROR(__xludf.DUMMYFUNCTION("""COMPUTED_VALUE"""),"Nom de la personne responsable de la clé")</f>
        <v>Nom de la personne responsable de la clé</v>
      </c>
      <c r="AB1" s="1" t="str">
        <f>IFERROR(__xludf.DUMMYFUNCTION("""COMPUTED_VALUE"""),"Courriel de la personne responsable de la clé")</f>
        <v>Courriel de la personne responsable de la clé</v>
      </c>
      <c r="AC1" s="1" t="str">
        <f>IFERROR(__xludf.DUMMYFUNCTION("""COMPUTED_VALUE"""),"Autorisez-vous la demande?")</f>
        <v>Autorisez-vous la demande?</v>
      </c>
      <c r="AD1" s="1" t="str">
        <f>IFERROR(__xludf.DUMMYFUNCTION("""COMPUTED_VALUE"""),"Dépot ($)")</f>
        <v>Dépot ($)</v>
      </c>
      <c r="AE1" s="1" t="str">
        <f>IFERROR(__xludf.DUMMYFUNCTION("""COMPUTED_VALUE"""),"Type de verrou #1")</f>
        <v>Type de verrou #1</v>
      </c>
      <c r="AF1" s="1" t="str">
        <f>IFERROR(__xludf.DUMMYFUNCTION("""COMPUTED_VALUE"""),"Code de clé #1")</f>
        <v>Code de clé #1</v>
      </c>
      <c r="AG1" s="1" t="str">
        <f>IFERROR(__xludf.DUMMYFUNCTION("""COMPUTED_VALUE"""),"Pièce #1")</f>
        <v>Pièce #1</v>
      </c>
      <c r="AH1" s="1" t="str">
        <f>IFERROR(__xludf.DUMMYFUNCTION("""COMPUTED_VALUE"""),"Type de verrou #2")</f>
        <v>Type de verrou #2</v>
      </c>
      <c r="AI1" s="1" t="str">
        <f>IFERROR(__xludf.DUMMYFUNCTION("""COMPUTED_VALUE"""),"Code de clé #2")</f>
        <v>Code de clé #2</v>
      </c>
      <c r="AJ1" s="1" t="str">
        <f>IFERROR(__xludf.DUMMYFUNCTION("""COMPUTED_VALUE"""),"Pièce #2")</f>
        <v>Pièce #2</v>
      </c>
      <c r="AK1" s="1" t="str">
        <f>IFERROR(__xludf.DUMMYFUNCTION("""COMPUTED_VALUE"""),"Type de verrou #3")</f>
        <v>Type de verrou #3</v>
      </c>
      <c r="AL1" s="1" t="str">
        <f>IFERROR(__xludf.DUMMYFUNCTION("""COMPUTED_VALUE"""),"Code de clé #3")</f>
        <v>Code de clé #3</v>
      </c>
      <c r="AM1" s="1" t="str">
        <f>IFERROR(__xludf.DUMMYFUNCTION("""COMPUTED_VALUE"""),"Pièce #3")</f>
        <v>Pièce #3</v>
      </c>
      <c r="AN1" s="1" t="str">
        <f>IFERROR(__xludf.DUMMYFUNCTION("""COMPUTED_VALUE"""),"Type de verrou #4")</f>
        <v>Type de verrou #4</v>
      </c>
      <c r="AO1" s="1" t="str">
        <f>IFERROR(__xludf.DUMMYFUNCTION("""COMPUTED_VALUE"""),"Code de clé #4")</f>
        <v>Code de clé #4</v>
      </c>
      <c r="AP1" s="1" t="str">
        <f>IFERROR(__xludf.DUMMYFUNCTION("""COMPUTED_VALUE"""),"Pièce #4")</f>
        <v>Pièce #4</v>
      </c>
      <c r="AQ1" s="1" t="str">
        <f>IFERROR(__xludf.DUMMYFUNCTION("""COMPUTED_VALUE"""),"Type de verrou #5")</f>
        <v>Type de verrou #5</v>
      </c>
      <c r="AR1" s="1" t="str">
        <f>IFERROR(__xludf.DUMMYFUNCTION("""COMPUTED_VALUE"""),"Code de clé #5")</f>
        <v>Code de clé #5</v>
      </c>
      <c r="AS1" s="1" t="str">
        <f>IFERROR(__xludf.DUMMYFUNCTION("""COMPUTED_VALUE"""),"Pièce #5")</f>
        <v>Pièce #5</v>
      </c>
      <c r="AT1" s="1" t="str">
        <f>IFERROR(__xludf.DUMMYFUNCTION("""COMPUTED_VALUE"""),"Type de verrou #6")</f>
        <v>Type de verrou #6</v>
      </c>
      <c r="AU1" s="1" t="str">
        <f>IFERROR(__xludf.DUMMYFUNCTION("""COMPUTED_VALUE"""),"Code de clé #6")</f>
        <v>Code de clé #6</v>
      </c>
      <c r="AV1" s="1" t="str">
        <f>IFERROR(__xludf.DUMMYFUNCTION("""COMPUTED_VALUE"""),"Pièce #6")</f>
        <v>Pièce #6</v>
      </c>
      <c r="AW1" s="1" t="str">
        <f>IFERROR(__xludf.DUMMYFUNCTION("""COMPUTED_VALUE"""),"Commentaires")</f>
        <v>Commentaires</v>
      </c>
    </row>
    <row r="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row>
    <row r="3">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row>
    <row r="4">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row>
    <row r="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row>
    <row r="6">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row>
    <row r="8">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row>
    <row r="9">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row>
    <row r="10">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row>
    <row r="1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row>
    <row r="12">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row>
    <row r="13">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row>
    <row r="14">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row>
    <row r="1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row>
    <row r="16">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row>
    <row r="17">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row>
    <row r="18">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row>
    <row r="19">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row>
    <row r="20">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row>
    <row r="2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row>
    <row r="22">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row>
    <row r="23">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1"/>
      <c r="AU943" s="1"/>
      <c r="AV943" s="1"/>
      <c r="AW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1"/>
      <c r="AU944" s="1"/>
      <c r="AV944" s="1"/>
      <c r="AW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1"/>
      <c r="AU945" s="1"/>
      <c r="AV945" s="1"/>
      <c r="AW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1"/>
      <c r="AU946" s="1"/>
      <c r="AV946" s="1"/>
      <c r="AW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1"/>
      <c r="AU947" s="1"/>
      <c r="AV947" s="1"/>
      <c r="AW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1"/>
      <c r="AU948" s="1"/>
      <c r="AV948" s="1"/>
      <c r="AW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1"/>
      <c r="AU949" s="1"/>
      <c r="AV949" s="1"/>
      <c r="AW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1"/>
      <c r="AU950" s="1"/>
      <c r="AV950" s="1"/>
      <c r="AW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1"/>
      <c r="AU951" s="1"/>
      <c r="AV951" s="1"/>
      <c r="AW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1"/>
      <c r="AU952" s="1"/>
      <c r="AV952" s="1"/>
      <c r="AW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1"/>
      <c r="AU953" s="1"/>
      <c r="AV953" s="1"/>
      <c r="AW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c r="AQ954" s="1"/>
      <c r="AR954" s="1"/>
      <c r="AS954" s="1"/>
      <c r="AT954" s="1"/>
      <c r="AU954" s="1"/>
      <c r="AV954" s="1"/>
      <c r="AW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c r="AQ955" s="1"/>
      <c r="AR955" s="1"/>
      <c r="AS955" s="1"/>
      <c r="AT955" s="1"/>
      <c r="AU955" s="1"/>
      <c r="AV955" s="1"/>
      <c r="AW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c r="AQ956" s="1"/>
      <c r="AR956" s="1"/>
      <c r="AS956" s="1"/>
      <c r="AT956" s="1"/>
      <c r="AU956" s="1"/>
      <c r="AV956" s="1"/>
      <c r="AW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c r="AO957" s="1"/>
      <c r="AP957" s="1"/>
      <c r="AQ957" s="1"/>
      <c r="AR957" s="1"/>
      <c r="AS957" s="1"/>
      <c r="AT957" s="1"/>
      <c r="AU957" s="1"/>
      <c r="AV957" s="1"/>
      <c r="AW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c r="AO958" s="1"/>
      <c r="AP958" s="1"/>
      <c r="AQ958" s="1"/>
      <c r="AR958" s="1"/>
      <c r="AS958" s="1"/>
      <c r="AT958" s="1"/>
      <c r="AU958" s="1"/>
      <c r="AV958" s="1"/>
      <c r="AW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c r="AO959" s="1"/>
      <c r="AP959" s="1"/>
      <c r="AQ959" s="1"/>
      <c r="AR959" s="1"/>
      <c r="AS959" s="1"/>
      <c r="AT959" s="1"/>
      <c r="AU959" s="1"/>
      <c r="AV959" s="1"/>
      <c r="AW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c r="AO960" s="1"/>
      <c r="AP960" s="1"/>
      <c r="AQ960" s="1"/>
      <c r="AR960" s="1"/>
      <c r="AS960" s="1"/>
      <c r="AT960" s="1"/>
      <c r="AU960" s="1"/>
      <c r="AV960" s="1"/>
      <c r="AW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c r="AO961" s="1"/>
      <c r="AP961" s="1"/>
      <c r="AQ961" s="1"/>
      <c r="AR961" s="1"/>
      <c r="AS961" s="1"/>
      <c r="AT961" s="1"/>
      <c r="AU961" s="1"/>
      <c r="AV961" s="1"/>
      <c r="AW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c r="AO962" s="1"/>
      <c r="AP962" s="1"/>
      <c r="AQ962" s="1"/>
      <c r="AR962" s="1"/>
      <c r="AS962" s="1"/>
      <c r="AT962" s="1"/>
      <c r="AU962" s="1"/>
      <c r="AV962" s="1"/>
      <c r="AW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c r="AO963" s="1"/>
      <c r="AP963" s="1"/>
      <c r="AQ963" s="1"/>
      <c r="AR963" s="1"/>
      <c r="AS963" s="1"/>
      <c r="AT963" s="1"/>
      <c r="AU963" s="1"/>
      <c r="AV963" s="1"/>
      <c r="AW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c r="AO964" s="1"/>
      <c r="AP964" s="1"/>
      <c r="AQ964" s="1"/>
      <c r="AR964" s="1"/>
      <c r="AS964" s="1"/>
      <c r="AT964" s="1"/>
      <c r="AU964" s="1"/>
      <c r="AV964" s="1"/>
      <c r="AW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c r="AO965" s="1"/>
      <c r="AP965" s="1"/>
      <c r="AQ965" s="1"/>
      <c r="AR965" s="1"/>
      <c r="AS965" s="1"/>
      <c r="AT965" s="1"/>
      <c r="AU965" s="1"/>
      <c r="AV965" s="1"/>
      <c r="AW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c r="AO966" s="1"/>
      <c r="AP966" s="1"/>
      <c r="AQ966" s="1"/>
      <c r="AR966" s="1"/>
      <c r="AS966" s="1"/>
      <c r="AT966" s="1"/>
      <c r="AU966" s="1"/>
      <c r="AV966" s="1"/>
      <c r="AW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c r="AO967" s="1"/>
      <c r="AP967" s="1"/>
      <c r="AQ967" s="1"/>
      <c r="AR967" s="1"/>
      <c r="AS967" s="1"/>
      <c r="AT967" s="1"/>
      <c r="AU967" s="1"/>
      <c r="AV967" s="1"/>
      <c r="AW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c r="AO968" s="1"/>
      <c r="AP968" s="1"/>
      <c r="AQ968" s="1"/>
      <c r="AR968" s="1"/>
      <c r="AS968" s="1"/>
      <c r="AT968" s="1"/>
      <c r="AU968" s="1"/>
      <c r="AV968" s="1"/>
      <c r="AW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c r="AQ969" s="1"/>
      <c r="AR969" s="1"/>
      <c r="AS969" s="1"/>
      <c r="AT969" s="1"/>
      <c r="AU969" s="1"/>
      <c r="AV969" s="1"/>
      <c r="AW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c r="AQ970" s="1"/>
      <c r="AR970" s="1"/>
      <c r="AS970" s="1"/>
      <c r="AT970" s="1"/>
      <c r="AU970" s="1"/>
      <c r="AV970" s="1"/>
      <c r="AW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c r="AR971" s="1"/>
      <c r="AS971" s="1"/>
      <c r="AT971" s="1"/>
      <c r="AU971" s="1"/>
      <c r="AV971" s="1"/>
      <c r="AW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1"/>
      <c r="AU972" s="1"/>
      <c r="AV972" s="1"/>
      <c r="AW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1"/>
      <c r="AU973" s="1"/>
      <c r="AV973" s="1"/>
      <c r="AW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1"/>
      <c r="AU974" s="1"/>
      <c r="AV974" s="1"/>
      <c r="AW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1"/>
      <c r="AU975" s="1"/>
      <c r="AV975" s="1"/>
      <c r="AW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1"/>
      <c r="AU976" s="1"/>
      <c r="AV976" s="1"/>
      <c r="AW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1"/>
      <c r="AU977" s="1"/>
      <c r="AV977" s="1"/>
      <c r="AW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1"/>
      <c r="AU978" s="1"/>
      <c r="AV978" s="1"/>
      <c r="AW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1"/>
      <c r="AU979" s="1"/>
      <c r="AV979" s="1"/>
      <c r="AW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1"/>
      <c r="AU980" s="1"/>
      <c r="AV980" s="1"/>
      <c r="AW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1"/>
      <c r="AU981" s="1"/>
      <c r="AV981" s="1"/>
      <c r="AW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1"/>
      <c r="AU982" s="1"/>
      <c r="AV982" s="1"/>
      <c r="AW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1"/>
      <c r="AU983" s="1"/>
      <c r="AV983" s="1"/>
      <c r="AW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1"/>
      <c r="AU984" s="1"/>
      <c r="AV984" s="1"/>
      <c r="AW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1"/>
      <c r="AU985" s="1"/>
      <c r="AV985" s="1"/>
      <c r="AW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1"/>
      <c r="AU986" s="1"/>
      <c r="AV986" s="1"/>
      <c r="AW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1"/>
      <c r="AU987" s="1"/>
      <c r="AV987" s="1"/>
      <c r="AW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1"/>
      <c r="AU988" s="1"/>
      <c r="AV988" s="1"/>
      <c r="AW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1"/>
      <c r="AU989" s="1"/>
      <c r="AV989" s="1"/>
      <c r="AW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1"/>
      <c r="AU990" s="1"/>
      <c r="AV990" s="1"/>
      <c r="AW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1"/>
      <c r="AU991" s="1"/>
      <c r="AV991" s="1"/>
      <c r="AW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1"/>
      <c r="AU992" s="1"/>
      <c r="AV992" s="1"/>
      <c r="AW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1"/>
      <c r="AU993" s="1"/>
      <c r="AV993" s="1"/>
      <c r="AW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1"/>
      <c r="AU994" s="1"/>
      <c r="AV994" s="1"/>
      <c r="AW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1"/>
      <c r="AU995" s="1"/>
      <c r="AV995" s="1"/>
      <c r="AW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1"/>
      <c r="AU996" s="1"/>
      <c r="AV996" s="1"/>
      <c r="AW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1"/>
      <c r="AU997" s="1"/>
      <c r="AV997" s="1"/>
      <c r="AW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c r="AQ998" s="1"/>
      <c r="AR998" s="1"/>
      <c r="AS998" s="1"/>
      <c r="AT998" s="1"/>
      <c r="AU998" s="1"/>
      <c r="AV998" s="1"/>
      <c r="AW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c r="AR999" s="1"/>
      <c r="AS999" s="1"/>
      <c r="AT999" s="1"/>
      <c r="AU999" s="1"/>
      <c r="AV999" s="1"/>
      <c r="AW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c r="AR1000" s="1"/>
      <c r="AS1000" s="1"/>
      <c r="AT1000" s="1"/>
      <c r="AU1000" s="1"/>
      <c r="AV1000" s="1"/>
      <c r="AW1000" s="1"/>
    </row>
  </sheetData>
  <drawing r:id="rId1"/>
</worksheet>
</file>